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255" windowWidth="12285" windowHeight="5115" tabRatio="665" activeTab="0"/>
  </bookViews>
  <sheets>
    <sheet name="新鮮凍結血漿（FFP）のフジサン予測" sheetId="1" r:id="rId1"/>
    <sheet name="クリオ・フィブリノゲン製剤投与時のフジサン予測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<sst xmlns="http://schemas.openxmlformats.org/spreadsheetml/2006/main" count="44" uniqueCount="32">
  <si>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時間（分）</t>
  </si>
  <si>
    <t>y 切片：</t>
  </si>
  <si>
    <t>y 切片： b</t>
  </si>
  <si>
    <t>任意点　フィブリン重合（y=0.055*x+b）</t>
  </si>
  <si>
    <t>y 切片： b</t>
  </si>
  <si>
    <t>開始濃度</t>
  </si>
  <si>
    <t>体重</t>
  </si>
  <si>
    <t>フィブリノゲン濃度（mg/dL）</t>
  </si>
  <si>
    <t>フィブリン重合（FIBTEM A10, mm）</t>
  </si>
  <si>
    <t>出血量、輸血量は、ともに 50 mL/min と仮定</t>
  </si>
  <si>
    <t>フィブリノゲン濃度 (mg/dL) ：</t>
  </si>
  <si>
    <t>フィブリン重合（FIBTEM A10, mm） ：</t>
  </si>
  <si>
    <t>体重 (kg) ：</t>
  </si>
  <si>
    <t>水色の枠内の数値を入力しましょう</t>
  </si>
  <si>
    <t>FFP投与量（単位）</t>
  </si>
  <si>
    <t>FFP投与時の濃度、重合の変化</t>
  </si>
  <si>
    <t>クリオ・フィブリノゲン製剤投与時の濃度、重合の変化</t>
  </si>
  <si>
    <r>
      <t>水色の枠内の</t>
    </r>
    <r>
      <rPr>
        <b/>
        <sz val="11"/>
        <rFont val="ＭＳ Ｐゴシック"/>
        <family val="3"/>
      </rPr>
      <t>数値</t>
    </r>
    <r>
      <rPr>
        <sz val="11"/>
        <rFont val="ＭＳ Ｐゴシック"/>
        <family val="3"/>
      </rPr>
      <t>を入力しましょう</t>
    </r>
  </si>
  <si>
    <t>クリオ・フィブリノゲン製剤：600 mg/dL，500 mLを10分間で投与</t>
  </si>
  <si>
    <t>（フィブリノゲン量：3g，150 mL （2000 mg/dL），10分間で投与）</t>
  </si>
  <si>
    <t>Ht%</t>
  </si>
  <si>
    <t>Ht%</t>
  </si>
  <si>
    <t>フジサン分類シミュレーション（Copyrightc2014 浜松労災病院 Hamamatsu Rosai Hospital All Rights Reserved. Ver.20141203）</t>
  </si>
  <si>
    <t>FFP：250*(3/4) mg/dL， 1200cc，RBCと同時に輸血し初期Ht（A）%を維持すると、FFP１０単位３２分間 (50＊３／４ mL/min)かかると仮定</t>
  </si>
  <si>
    <t>初期Ht(A)%：</t>
  </si>
  <si>
    <t>初期Ht(A)%は一定</t>
  </si>
  <si>
    <t>↑任意のFFP（単位）入力</t>
  </si>
  <si>
    <t>クリオ・フィブリノゲン製剤１５ｃｃ／分、RBC（５０＊３／４）ｃｃ／分、輸液（残り）の計５０ｃｃ／分を輸血しながら、初期Ht(A)%に維持したと仮定する</t>
  </si>
  <si>
    <t>初期Ht(A)%：</t>
  </si>
  <si>
    <t>フィブリノゲン量（ｇ）</t>
  </si>
  <si>
    <t>新鮮凍結血漿（FFP）投与時のフジサン予測</t>
  </si>
  <si>
    <t>クリオ，フィブリノゲン製剤投与時のフジサン予測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</si>
</sst>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2"/>
      <name val="ＭＳ Ｐゴシック"/>
      <family val="3"/>
    </font>
    <font>
      <sz val="1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8.7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6" fontId="0" fillId="33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176" fontId="0" fillId="33" borderId="2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9" fontId="0" fillId="34" borderId="18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>
      <alignment horizontal="center"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0" fillId="34" borderId="18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76" fontId="0" fillId="33" borderId="14" xfId="0" applyNumberFormat="1" applyFont="1" applyFill="1" applyBorder="1" applyAlignment="1">
      <alignment horizontal="center"/>
    </xf>
    <xf numFmtId="176" fontId="0" fillId="7" borderId="16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79" fontId="0" fillId="7" borderId="18" xfId="0" applyNumberFormat="1" applyFont="1" applyFill="1" applyBorder="1" applyAlignment="1">
      <alignment horizontal="center"/>
    </xf>
    <xf numFmtId="176" fontId="0" fillId="7" borderId="24" xfId="0" applyNumberFormat="1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79" fontId="0" fillId="13" borderId="18" xfId="0" applyNumberFormat="1" applyFont="1" applyFill="1" applyBorder="1" applyAlignment="1">
      <alignment horizontal="center"/>
    </xf>
    <xf numFmtId="176" fontId="0" fillId="13" borderId="24" xfId="0" applyNumberFormat="1" applyFont="1" applyFill="1" applyBorder="1" applyAlignment="1">
      <alignment horizontal="center"/>
    </xf>
    <xf numFmtId="179" fontId="0" fillId="13" borderId="16" xfId="0" applyNumberFormat="1" applyFont="1" applyFill="1" applyBorder="1" applyAlignment="1">
      <alignment horizontal="center"/>
    </xf>
    <xf numFmtId="179" fontId="0" fillId="19" borderId="25" xfId="0" applyNumberFormat="1" applyFont="1" applyFill="1" applyBorder="1" applyAlignment="1">
      <alignment horizontal="center"/>
    </xf>
    <xf numFmtId="0" fontId="0" fillId="19" borderId="26" xfId="0" applyFont="1" applyFill="1" applyBorder="1" applyAlignment="1">
      <alignment horizontal="center"/>
    </xf>
    <xf numFmtId="179" fontId="0" fillId="19" borderId="26" xfId="0" applyNumberFormat="1" applyFont="1" applyFill="1" applyBorder="1" applyAlignment="1">
      <alignment horizontal="center"/>
    </xf>
    <xf numFmtId="176" fontId="0" fillId="19" borderId="27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176" fontId="0" fillId="7" borderId="18" xfId="0" applyNumberFormat="1" applyFill="1" applyBorder="1" applyAlignment="1">
      <alignment horizontal="center"/>
    </xf>
    <xf numFmtId="179" fontId="0" fillId="7" borderId="18" xfId="0" applyNumberFormat="1" applyFill="1" applyBorder="1" applyAlignment="1">
      <alignment horizontal="center"/>
    </xf>
    <xf numFmtId="179" fontId="0" fillId="7" borderId="24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176" fontId="0" fillId="13" borderId="18" xfId="0" applyNumberFormat="1" applyFill="1" applyBorder="1" applyAlignment="1">
      <alignment horizontal="center"/>
    </xf>
    <xf numFmtId="179" fontId="0" fillId="13" borderId="18" xfId="0" applyNumberFormat="1" applyFill="1" applyBorder="1" applyAlignment="1">
      <alignment horizontal="center"/>
    </xf>
    <xf numFmtId="179" fontId="0" fillId="13" borderId="24" xfId="0" applyNumberForma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176" fontId="0" fillId="19" borderId="26" xfId="0" applyNumberFormat="1" applyFill="1" applyBorder="1" applyAlignment="1">
      <alignment horizontal="center"/>
    </xf>
    <xf numFmtId="179" fontId="0" fillId="19" borderId="26" xfId="0" applyNumberFormat="1" applyFill="1" applyBorder="1" applyAlignment="1">
      <alignment horizontal="center"/>
    </xf>
    <xf numFmtId="179" fontId="0" fillId="19" borderId="27" xfId="0" applyNumberFormat="1" applyFill="1" applyBorder="1" applyAlignment="1">
      <alignment horizontal="center"/>
    </xf>
    <xf numFmtId="179" fontId="48" fillId="2" borderId="28" xfId="0" applyNumberFormat="1" applyFont="1" applyFill="1" applyBorder="1" applyAlignment="1">
      <alignment horizontal="center"/>
    </xf>
    <xf numFmtId="176" fontId="48" fillId="2" borderId="29" xfId="0" applyNumberFormat="1" applyFont="1" applyFill="1" applyBorder="1" applyAlignment="1">
      <alignment horizontal="center"/>
    </xf>
    <xf numFmtId="179" fontId="48" fillId="2" borderId="10" xfId="0" applyNumberFormat="1" applyFont="1" applyFill="1" applyBorder="1" applyAlignment="1">
      <alignment/>
    </xf>
    <xf numFmtId="0" fontId="49" fillId="2" borderId="22" xfId="0" applyFont="1" applyFill="1" applyBorder="1" applyAlignment="1">
      <alignment/>
    </xf>
    <xf numFmtId="179" fontId="48" fillId="2" borderId="12" xfId="0" applyNumberFormat="1" applyFont="1" applyFill="1" applyBorder="1" applyAlignment="1">
      <alignment horizontal="center"/>
    </xf>
    <xf numFmtId="176" fontId="48" fillId="2" borderId="1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新鮮凍結血漿（FFP）のフジサン予測!#REF!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新鮮凍結血漿（FFP）のフジサン予測!#REF!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新鮮凍結血漿（FFP）のフジサン予測!#REF!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2301838"/>
        <c:axId val="45172223"/>
      </c:scatterChart>
      <c:valAx>
        <c:axId val="4230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72223"/>
        <c:crosses val="autoZero"/>
        <c:crossBetween val="midCat"/>
        <c:dispUnits/>
      </c:valAx>
      <c:valAx>
        <c:axId val="45172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018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>
        <c:manualLayout>
          <c:xMode val="factor"/>
          <c:yMode val="factor"/>
          <c:x val="-0.07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565"/>
          <c:w val="0.856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'新鮮凍結血漿（FFP）のフジサン予測'!$B$7</c:f>
              <c:strCache>
                <c:ptCount val="1"/>
                <c:pt idx="0">
                  <c:v>FFP投与時の濃度、重合の変化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'新鮮凍結血漿（FFP）のフジサン予測'!$D$9:$D$13</c:f>
              <c:numCache/>
            </c:numRef>
          </c:xVal>
          <c:yVal>
            <c:numRef>
              <c:f>'新鮮凍結血漿（FFP）のフジサン予測'!$E$9:$E$13</c:f>
              <c:numCache/>
            </c:numRef>
          </c:yVal>
          <c:smooth val="1"/>
        </c:ser>
        <c:ser>
          <c:idx val="1"/>
          <c:order val="1"/>
          <c:tx>
            <c:strRef>
              <c:f>'新鮮凍結血漿（FFP）のフジサン予測'!$B$15</c:f>
              <c:strCache>
                <c:ptCount val="1"/>
                <c:pt idx="0">
                  <c:v>↑任意のFFP（単位）入力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'新鮮凍結血漿（FFP）のフジサン予測'!$D$14</c:f>
              <c:numCache/>
            </c:numRef>
          </c:xVal>
          <c:yVal>
            <c:numRef>
              <c:f>'新鮮凍結血漿（FFP）のフジサン予測'!$E$14</c:f>
              <c:numCache/>
            </c:numRef>
          </c:yVal>
          <c:smooth val="1"/>
        </c:ser>
        <c:axId val="3896824"/>
        <c:axId val="35071417"/>
      </c:scatterChart>
      <c:val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71417"/>
        <c:crosses val="autoZero"/>
        <c:crossBetween val="midCat"/>
        <c:dispUnits/>
      </c:valAx>
      <c:valAx>
        <c:axId val="35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（Fibtem A10, mm）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96824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09925"/>
          <c:w val="0.70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>
        <c:manualLayout>
          <c:xMode val="factor"/>
          <c:yMode val="factor"/>
          <c:x val="-0.059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64"/>
          <c:w val="0.7295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'クリオ・フィブリノゲン製剤投与時のフジサン予測'!$B$7</c:f>
              <c:strCache>
                <c:ptCount val="1"/>
                <c:pt idx="0">
                  <c:v>クリオ・フィブリノゲン製剤投与時の濃度、重合の変化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'クリオ・フィブリノゲン製剤投与時のフジサン予測'!$D$9:$D$15</c:f>
              <c:numCache/>
            </c:numRef>
          </c:xVal>
          <c:yVal>
            <c:numRef>
              <c:f>'クリオ・フィブリノゲン製剤投与時のフジサン予測'!$E$9:$E$15</c:f>
              <c:numCache/>
            </c:numRef>
          </c:yVal>
          <c:smooth val="1"/>
        </c:ser>
        <c:axId val="47207298"/>
        <c:axId val="22212499"/>
      </c:scatterChart>
      <c:valAx>
        <c:axId val="47207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2499"/>
        <c:crosses val="autoZero"/>
        <c:crossBetween val="midCat"/>
        <c:dispUnits/>
      </c:valAx>
      <c:valAx>
        <c:axId val="22212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072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108"/>
          <c:w val="0.70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クリオ・フィブリノゲン製剤投与時のフジサン予測!#REF!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クリオ・フィブリノゲン製剤投与時のフジサン予測!#REF!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クリオ・フィブリノゲン製剤投与時のフジサン予測!#REF!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5694764"/>
        <c:axId val="54381965"/>
      </c:scatterChart>
      <c:valAx>
        <c:axId val="65694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1965"/>
        <c:crosses val="autoZero"/>
        <c:crossBetween val="midCat"/>
        <c:dispUnits/>
      </c:valAx>
      <c:valAx>
        <c:axId val="543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（Fibtem A10, 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947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8267700" y="2638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14</xdr:row>
      <xdr:rowOff>57150</xdr:rowOff>
    </xdr:from>
    <xdr:to>
      <xdr:col>5</xdr:col>
      <xdr:colOff>638175</xdr:colOff>
      <xdr:row>29</xdr:row>
      <xdr:rowOff>57150</xdr:rowOff>
    </xdr:to>
    <xdr:graphicFrame>
      <xdr:nvGraphicFramePr>
        <xdr:cNvPr id="2" name="グラフ 2"/>
        <xdr:cNvGraphicFramePr/>
      </xdr:nvGraphicFramePr>
      <xdr:xfrm>
        <a:off x="1990725" y="2514600"/>
        <a:ext cx="50101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15</xdr:row>
      <xdr:rowOff>66675</xdr:rowOff>
    </xdr:from>
    <xdr:to>
      <xdr:col>5</xdr:col>
      <xdr:colOff>561975</xdr:colOff>
      <xdr:row>30</xdr:row>
      <xdr:rowOff>47625</xdr:rowOff>
    </xdr:to>
    <xdr:graphicFrame>
      <xdr:nvGraphicFramePr>
        <xdr:cNvPr id="1" name="グラフ 1"/>
        <xdr:cNvGraphicFramePr/>
      </xdr:nvGraphicFramePr>
      <xdr:xfrm>
        <a:off x="1504950" y="2505075"/>
        <a:ext cx="5495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28</xdr:row>
      <xdr:rowOff>57150</xdr:rowOff>
    </xdr:to>
    <xdr:graphicFrame>
      <xdr:nvGraphicFramePr>
        <xdr:cNvPr id="2" name="グラフ 2"/>
        <xdr:cNvGraphicFramePr/>
      </xdr:nvGraphicFramePr>
      <xdr:xfrm>
        <a:off x="0" y="2181225"/>
        <a:ext cx="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.4921875" style="0" customWidth="1"/>
    <col min="2" max="2" width="15.00390625" style="0" customWidth="1"/>
    <col min="3" max="3" width="9.125" style="0" bestFit="1" customWidth="1"/>
    <col min="4" max="4" width="24.125" style="0" bestFit="1" customWidth="1"/>
    <col min="5" max="5" width="33.75390625" style="1" bestFit="1" customWidth="1"/>
    <col min="7" max="7" width="11.625" style="0" bestFit="1" customWidth="1"/>
    <col min="8" max="8" width="4.375" style="0" bestFit="1" customWidth="1"/>
    <col min="9" max="9" width="5.25390625" style="0" bestFit="1" customWidth="1"/>
    <col min="10" max="10" width="9.00390625" style="17" customWidth="1"/>
  </cols>
  <sheetData>
    <row r="1" ht="13.5">
      <c r="B1" t="s">
        <v>22</v>
      </c>
    </row>
    <row r="2" ht="14.25" thickBot="1">
      <c r="B2" s="29" t="s">
        <v>23</v>
      </c>
    </row>
    <row r="3" spans="2:8" ht="14.25" thickBot="1">
      <c r="B3" s="24" t="s">
        <v>30</v>
      </c>
      <c r="C3" s="15"/>
      <c r="D3" s="15"/>
      <c r="E3" s="36" t="s">
        <v>17</v>
      </c>
      <c r="F3" s="6"/>
      <c r="G3" s="6"/>
      <c r="H3" s="7"/>
    </row>
    <row r="4" spans="2:8" ht="13.5">
      <c r="B4" t="s">
        <v>9</v>
      </c>
      <c r="E4" s="28" t="s">
        <v>10</v>
      </c>
      <c r="F4" s="27">
        <v>100</v>
      </c>
      <c r="G4" s="5" t="s">
        <v>12</v>
      </c>
      <c r="H4" s="27">
        <v>50</v>
      </c>
    </row>
    <row r="5" spans="5:8" ht="14.25" thickBot="1">
      <c r="E5" s="3" t="s">
        <v>11</v>
      </c>
      <c r="F5" s="26">
        <v>5</v>
      </c>
      <c r="G5" s="4" t="s">
        <v>24</v>
      </c>
      <c r="H5" s="26">
        <v>25</v>
      </c>
    </row>
    <row r="6" spans="2:6" ht="13.5">
      <c r="B6" t="s">
        <v>25</v>
      </c>
      <c r="E6" s="1" t="s">
        <v>2</v>
      </c>
      <c r="F6">
        <f>F5-0.055*F4</f>
        <v>-0.5</v>
      </c>
    </row>
    <row r="7" spans="2:5" ht="14.25" thickBot="1">
      <c r="B7" t="s">
        <v>15</v>
      </c>
      <c r="E7" s="1" t="s">
        <v>3</v>
      </c>
    </row>
    <row r="8" spans="2:9" ht="13.5">
      <c r="B8" s="9" t="s">
        <v>14</v>
      </c>
      <c r="C8" s="11" t="s">
        <v>0</v>
      </c>
      <c r="D8" s="13" t="s">
        <v>7</v>
      </c>
      <c r="E8" s="14" t="s">
        <v>8</v>
      </c>
      <c r="F8" t="s">
        <v>5</v>
      </c>
      <c r="G8" t="s">
        <v>4</v>
      </c>
      <c r="H8" t="s">
        <v>21</v>
      </c>
      <c r="I8" t="s">
        <v>6</v>
      </c>
    </row>
    <row r="9" spans="2:9" ht="13.5">
      <c r="B9" s="37">
        <v>0</v>
      </c>
      <c r="C9" s="38">
        <v>0</v>
      </c>
      <c r="D9" s="39">
        <f aca="true" t="shared" si="0" ref="D9:D14">(250*3/4)*(1-EXP(-(50/(70*I9)*(100/(100-H9)))*C9))+F9*EXP(-(50/(70*I9))*C9)</f>
        <v>100</v>
      </c>
      <c r="E9" s="40">
        <f aca="true" t="shared" si="1" ref="E9:E14">0.055*D9+G9</f>
        <v>5</v>
      </c>
      <c r="F9">
        <f>F4</f>
        <v>100</v>
      </c>
      <c r="G9">
        <f>F6</f>
        <v>-0.5</v>
      </c>
      <c r="H9">
        <f>H5</f>
        <v>25</v>
      </c>
      <c r="I9">
        <f>H4</f>
        <v>50</v>
      </c>
    </row>
    <row r="10" spans="2:9" ht="13.5">
      <c r="B10" s="10">
        <v>5</v>
      </c>
      <c r="C10" s="12">
        <v>16</v>
      </c>
      <c r="D10" s="30">
        <f t="shared" si="0"/>
        <v>128.82340225439356</v>
      </c>
      <c r="E10" s="31">
        <f t="shared" si="1"/>
        <v>6.5852871239916455</v>
      </c>
      <c r="F10">
        <f>F9</f>
        <v>100</v>
      </c>
      <c r="G10">
        <f>G9</f>
        <v>-0.5</v>
      </c>
      <c r="H10">
        <f>H9</f>
        <v>25</v>
      </c>
      <c r="I10">
        <f>I9</f>
        <v>50</v>
      </c>
    </row>
    <row r="11" spans="2:9" ht="13.5">
      <c r="B11" s="44">
        <v>10</v>
      </c>
      <c r="C11" s="41">
        <v>32</v>
      </c>
      <c r="D11" s="42">
        <f t="shared" si="0"/>
        <v>148.88217624433636</v>
      </c>
      <c r="E11" s="43">
        <f t="shared" si="1"/>
        <v>7.688519693438501</v>
      </c>
      <c r="F11">
        <f aca="true" t="shared" si="2" ref="F11:I13">F10</f>
        <v>100</v>
      </c>
      <c r="G11">
        <f t="shared" si="2"/>
        <v>-0.5</v>
      </c>
      <c r="H11">
        <f>H10</f>
        <v>25</v>
      </c>
      <c r="I11">
        <f t="shared" si="2"/>
        <v>50</v>
      </c>
    </row>
    <row r="12" spans="2:9" ht="13.5">
      <c r="B12" s="10">
        <v>15</v>
      </c>
      <c r="C12" s="12">
        <v>48</v>
      </c>
      <c r="D12" s="30">
        <f t="shared" si="0"/>
        <v>162.72250219537585</v>
      </c>
      <c r="E12" s="31">
        <f t="shared" si="1"/>
        <v>8.449737620745672</v>
      </c>
      <c r="F12">
        <f t="shared" si="2"/>
        <v>100</v>
      </c>
      <c r="G12">
        <f t="shared" si="2"/>
        <v>-0.5</v>
      </c>
      <c r="H12">
        <f>H11</f>
        <v>25</v>
      </c>
      <c r="I12">
        <f t="shared" si="2"/>
        <v>50</v>
      </c>
    </row>
    <row r="13" spans="2:9" ht="14.25" thickBot="1">
      <c r="B13" s="45">
        <v>20</v>
      </c>
      <c r="C13" s="46">
        <v>64</v>
      </c>
      <c r="D13" s="47">
        <f t="shared" si="0"/>
        <v>172.17188007571562</v>
      </c>
      <c r="E13" s="48">
        <f t="shared" si="1"/>
        <v>8.969453404164359</v>
      </c>
      <c r="F13">
        <f t="shared" si="2"/>
        <v>100</v>
      </c>
      <c r="G13">
        <f t="shared" si="2"/>
        <v>-0.5</v>
      </c>
      <c r="H13">
        <f>H12</f>
        <v>25</v>
      </c>
      <c r="I13">
        <f t="shared" si="2"/>
        <v>50</v>
      </c>
    </row>
    <row r="14" spans="2:9" ht="14.25" thickBot="1">
      <c r="B14" s="61">
        <v>4</v>
      </c>
      <c r="C14" s="62">
        <f>32*B14/10</f>
        <v>12.8</v>
      </c>
      <c r="D14" s="65">
        <f t="shared" si="0"/>
        <v>123.85679732084854</v>
      </c>
      <c r="E14" s="66">
        <f t="shared" si="1"/>
        <v>6.31212385264667</v>
      </c>
      <c r="F14">
        <f>F13</f>
        <v>100</v>
      </c>
      <c r="G14">
        <f>G13</f>
        <v>-0.5</v>
      </c>
      <c r="H14">
        <f>H13</f>
        <v>25</v>
      </c>
      <c r="I14">
        <f>I13</f>
        <v>50</v>
      </c>
    </row>
    <row r="15" spans="2:9" ht="14.25" thickBot="1">
      <c r="B15" s="63" t="s">
        <v>26</v>
      </c>
      <c r="C15" s="64"/>
      <c r="D15" s="32"/>
      <c r="E15" s="33"/>
      <c r="G15" s="17"/>
      <c r="H15" s="17"/>
      <c r="I15" s="17"/>
    </row>
    <row r="16" spans="4:10" ht="13.5">
      <c r="D16" s="2"/>
      <c r="G16" s="17"/>
      <c r="H16" s="17"/>
      <c r="I16" s="17"/>
      <c r="J16"/>
    </row>
    <row r="17" spans="4:10" ht="13.5">
      <c r="D17" s="2"/>
      <c r="G17" s="17"/>
      <c r="H17" s="17"/>
      <c r="I17" s="17"/>
      <c r="J17"/>
    </row>
    <row r="18" ht="13.5">
      <c r="D18" s="2"/>
    </row>
    <row r="19" ht="13.5">
      <c r="D19" s="2"/>
    </row>
    <row r="20" ht="13.5">
      <c r="D20" s="2"/>
    </row>
    <row r="21" ht="13.5">
      <c r="D21" s="2"/>
    </row>
    <row r="22" ht="13.5">
      <c r="D22" s="2"/>
    </row>
    <row r="23" ht="13.5">
      <c r="D23" s="2"/>
    </row>
    <row r="24" ht="13.5">
      <c r="D24" s="2"/>
    </row>
    <row r="25" ht="13.5">
      <c r="D25" s="2"/>
    </row>
    <row r="26" ht="13.5">
      <c r="D26" s="2"/>
    </row>
    <row r="27" ht="13.5">
      <c r="D27" s="2"/>
    </row>
    <row r="28" ht="13.5">
      <c r="D28" s="2"/>
    </row>
    <row r="29" ht="13.5">
      <c r="D29" s="2"/>
    </row>
    <row r="30" ht="13.5">
      <c r="D30" s="2"/>
    </row>
    <row r="31" ht="13.5">
      <c r="D31" s="2"/>
    </row>
    <row r="32" ht="13.5">
      <c r="D32" s="2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.37890625" style="0" customWidth="1"/>
    <col min="2" max="2" width="17.625" style="0" customWidth="1"/>
    <col min="3" max="3" width="9.125" style="1" bestFit="1" customWidth="1"/>
    <col min="4" max="4" width="25.375" style="2" customWidth="1"/>
    <col min="5" max="5" width="31.00390625" style="2" customWidth="1"/>
    <col min="7" max="7" width="11.625" style="0" bestFit="1" customWidth="1"/>
    <col min="8" max="8" width="4.375" style="0" bestFit="1" customWidth="1"/>
    <col min="9" max="9" width="5.25390625" style="0" bestFit="1" customWidth="1"/>
  </cols>
  <sheetData>
    <row r="1" ht="13.5">
      <c r="B1" t="s">
        <v>22</v>
      </c>
    </row>
    <row r="2" ht="14.25" thickBot="1">
      <c r="B2" s="29" t="s">
        <v>27</v>
      </c>
    </row>
    <row r="3" spans="2:8" ht="14.25" thickBot="1">
      <c r="B3" s="24" t="s">
        <v>31</v>
      </c>
      <c r="E3" s="8" t="s">
        <v>13</v>
      </c>
      <c r="F3" s="6"/>
      <c r="G3" s="6"/>
      <c r="H3" s="7"/>
    </row>
    <row r="4" spans="2:8" ht="13.5">
      <c r="B4" t="s">
        <v>9</v>
      </c>
      <c r="E4" s="16" t="s">
        <v>10</v>
      </c>
      <c r="F4" s="25">
        <v>70</v>
      </c>
      <c r="G4" s="5" t="s">
        <v>12</v>
      </c>
      <c r="H4" s="27">
        <v>50</v>
      </c>
    </row>
    <row r="5" spans="2:8" ht="14.25" thickBot="1">
      <c r="B5" s="2" t="s">
        <v>18</v>
      </c>
      <c r="E5" s="3" t="s">
        <v>11</v>
      </c>
      <c r="F5" s="26">
        <v>3</v>
      </c>
      <c r="G5" s="4" t="s">
        <v>28</v>
      </c>
      <c r="H5" s="26">
        <v>25</v>
      </c>
    </row>
    <row r="6" spans="2:6" ht="13.5">
      <c r="B6" s="2" t="s">
        <v>19</v>
      </c>
      <c r="E6" s="2" t="s">
        <v>1</v>
      </c>
      <c r="F6">
        <f>F5-0.055*F4</f>
        <v>-0.8500000000000001</v>
      </c>
    </row>
    <row r="7" spans="2:5" ht="14.25" thickBot="1">
      <c r="B7" t="s">
        <v>16</v>
      </c>
      <c r="E7" s="1" t="s">
        <v>3</v>
      </c>
    </row>
    <row r="8" spans="2:9" ht="13.5">
      <c r="B8" s="18" t="s">
        <v>29</v>
      </c>
      <c r="C8" s="19" t="s">
        <v>0</v>
      </c>
      <c r="D8" s="13" t="s">
        <v>7</v>
      </c>
      <c r="E8" s="14" t="s">
        <v>8</v>
      </c>
      <c r="F8" t="s">
        <v>5</v>
      </c>
      <c r="G8" t="s">
        <v>4</v>
      </c>
      <c r="H8" t="s">
        <v>20</v>
      </c>
      <c r="I8" t="s">
        <v>6</v>
      </c>
    </row>
    <row r="9" spans="2:9" ht="11.25" customHeight="1">
      <c r="B9" s="49">
        <v>0</v>
      </c>
      <c r="C9" s="50">
        <v>0</v>
      </c>
      <c r="D9" s="51">
        <f>600*(1-EXP(-(50/(70*I9)*(100/(100-H9)))*C9))+F9*EXP(-(50/(70*I9)*(100/(100-H9)))*C9)</f>
        <v>70</v>
      </c>
      <c r="E9" s="52">
        <f>0.055*D9+G9</f>
        <v>3</v>
      </c>
      <c r="F9">
        <f>F4</f>
        <v>70</v>
      </c>
      <c r="G9">
        <f>F6</f>
        <v>-0.8500000000000001</v>
      </c>
      <c r="H9">
        <f>H5</f>
        <v>25</v>
      </c>
      <c r="I9">
        <f>H4</f>
        <v>50</v>
      </c>
    </row>
    <row r="10" spans="2:9" ht="13.5">
      <c r="B10" s="20">
        <v>1</v>
      </c>
      <c r="C10" s="21">
        <v>3.3</v>
      </c>
      <c r="D10" s="34">
        <f aca="true" t="shared" si="0" ref="D10:D15">600*(1-EXP(-(50/(70*I10)*(100/(100-H10)))*C10))+F10*EXP(-(50/(70*I10)*(100/(100-H10)))*C10)</f>
        <v>102.2888624321215</v>
      </c>
      <c r="E10" s="35">
        <f aca="true" t="shared" si="1" ref="E10:E15">0.055*D10+G10</f>
        <v>4.775887433766682</v>
      </c>
      <c r="F10">
        <f aca="true" t="shared" si="2" ref="F10:I15">F9</f>
        <v>70</v>
      </c>
      <c r="G10">
        <f t="shared" si="2"/>
        <v>-0.8500000000000001</v>
      </c>
      <c r="H10">
        <f aca="true" t="shared" si="3" ref="H10:H15">H9</f>
        <v>25</v>
      </c>
      <c r="I10">
        <f t="shared" si="2"/>
        <v>50</v>
      </c>
    </row>
    <row r="11" spans="2:9" ht="11.25" customHeight="1">
      <c r="B11" s="22">
        <v>2</v>
      </c>
      <c r="C11" s="23">
        <v>6.6</v>
      </c>
      <c r="D11" s="34">
        <f t="shared" si="0"/>
        <v>132.61061045450626</v>
      </c>
      <c r="E11" s="35">
        <f t="shared" si="1"/>
        <v>6.443583574997843</v>
      </c>
      <c r="F11">
        <f t="shared" si="2"/>
        <v>70</v>
      </c>
      <c r="G11">
        <f t="shared" si="2"/>
        <v>-0.8500000000000001</v>
      </c>
      <c r="H11">
        <f t="shared" si="3"/>
        <v>25</v>
      </c>
      <c r="I11">
        <f t="shared" si="2"/>
        <v>50</v>
      </c>
    </row>
    <row r="12" spans="2:9" ht="11.25" customHeight="1">
      <c r="B12" s="53">
        <v>3</v>
      </c>
      <c r="C12" s="54">
        <v>10</v>
      </c>
      <c r="D12" s="55">
        <f t="shared" si="0"/>
        <v>161.92031805915383</v>
      </c>
      <c r="E12" s="56">
        <f t="shared" si="1"/>
        <v>8.055617493253461</v>
      </c>
      <c r="F12">
        <f t="shared" si="2"/>
        <v>70</v>
      </c>
      <c r="G12">
        <f t="shared" si="2"/>
        <v>-0.8500000000000001</v>
      </c>
      <c r="H12">
        <f t="shared" si="3"/>
        <v>25</v>
      </c>
      <c r="I12">
        <f t="shared" si="2"/>
        <v>50</v>
      </c>
    </row>
    <row r="13" spans="2:9" ht="11.25" customHeight="1">
      <c r="B13" s="22">
        <v>4</v>
      </c>
      <c r="C13" s="23">
        <v>13.3</v>
      </c>
      <c r="D13" s="34">
        <f t="shared" si="0"/>
        <v>188.60917576574917</v>
      </c>
      <c r="E13" s="35">
        <f t="shared" si="1"/>
        <v>9.523504667116205</v>
      </c>
      <c r="F13">
        <f t="shared" si="2"/>
        <v>70</v>
      </c>
      <c r="G13">
        <f t="shared" si="2"/>
        <v>-0.8500000000000001</v>
      </c>
      <c r="H13">
        <f t="shared" si="3"/>
        <v>25</v>
      </c>
      <c r="I13">
        <f t="shared" si="2"/>
        <v>50</v>
      </c>
    </row>
    <row r="14" spans="2:9" ht="11.25" customHeight="1">
      <c r="B14" s="22">
        <v>5</v>
      </c>
      <c r="C14" s="23">
        <v>16.6</v>
      </c>
      <c r="D14" s="34">
        <f t="shared" si="0"/>
        <v>213.6720846894035</v>
      </c>
      <c r="E14" s="35">
        <f t="shared" si="1"/>
        <v>10.901964657917194</v>
      </c>
      <c r="F14">
        <f t="shared" si="2"/>
        <v>70</v>
      </c>
      <c r="G14">
        <f t="shared" si="2"/>
        <v>-0.8500000000000001</v>
      </c>
      <c r="H14">
        <f t="shared" si="3"/>
        <v>25</v>
      </c>
      <c r="I14">
        <f t="shared" si="2"/>
        <v>50</v>
      </c>
    </row>
    <row r="15" spans="2:9" ht="11.25" customHeight="1" thickBot="1">
      <c r="B15" s="57">
        <v>6</v>
      </c>
      <c r="C15" s="58">
        <v>20</v>
      </c>
      <c r="D15" s="59">
        <f t="shared" si="0"/>
        <v>237.89847598227743</v>
      </c>
      <c r="E15" s="60">
        <f t="shared" si="1"/>
        <v>12.23441617902526</v>
      </c>
      <c r="F15">
        <f t="shared" si="2"/>
        <v>70</v>
      </c>
      <c r="G15">
        <f t="shared" si="2"/>
        <v>-0.8500000000000001</v>
      </c>
      <c r="H15">
        <f t="shared" si="3"/>
        <v>25</v>
      </c>
      <c r="I15">
        <f t="shared" si="2"/>
        <v>50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KIKURA</dc:creator>
  <cp:keywords/>
  <dc:description/>
  <cp:lastModifiedBy>Kimura</cp:lastModifiedBy>
  <cp:lastPrinted>2014-04-30T08:50:31Z</cp:lastPrinted>
  <dcterms:created xsi:type="dcterms:W3CDTF">2013-12-24T09:50:00Z</dcterms:created>
  <dcterms:modified xsi:type="dcterms:W3CDTF">2014-12-22T04:04:28Z</dcterms:modified>
  <cp:category/>
  <cp:version/>
  <cp:contentType/>
  <cp:contentStatus/>
</cp:coreProperties>
</file>